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FY 23-24" sheetId="1" r:id="rId1"/>
    <sheet name="FY 22-23" sheetId="2" r:id="rId2"/>
  </sheets>
  <definedNames>
    <definedName name="_xlfn.IFERROR" hidden="1">#NAME?</definedName>
    <definedName name="_xlnm.Print_Area" localSheetId="1">'FY 22-23'!$A$1:$K$64</definedName>
    <definedName name="_xlnm.Print_Area" localSheetId="0">'FY 23-24'!$A$1:$K$64</definedName>
  </definedNames>
  <calcPr fullCalcOnLoad="1"/>
</workbook>
</file>

<file path=xl/sharedStrings.xml><?xml version="1.0" encoding="utf-8"?>
<sst xmlns="http://schemas.openxmlformats.org/spreadsheetml/2006/main" count="116" uniqueCount="54">
  <si>
    <t>Distribution of Net Win:</t>
  </si>
  <si>
    <t>Credits</t>
  </si>
  <si>
    <t>Avg Daily</t>
  </si>
  <si>
    <t>Win/VGM</t>
  </si>
  <si>
    <t>Education</t>
  </si>
  <si>
    <t>Month</t>
  </si>
  <si>
    <t>Played</t>
  </si>
  <si>
    <t>Won</t>
  </si>
  <si>
    <t>Net Win</t>
  </si>
  <si>
    <t>VGM's</t>
  </si>
  <si>
    <t>per Day</t>
  </si>
  <si>
    <t>Contribution</t>
  </si>
  <si>
    <t>Commission</t>
  </si>
  <si>
    <t>Allowance</t>
  </si>
  <si>
    <t>Total</t>
  </si>
  <si>
    <t>Definition of Terms</t>
  </si>
  <si>
    <t>Credits Played:</t>
  </si>
  <si>
    <t>Credits Won:</t>
  </si>
  <si>
    <t>Net Win:</t>
  </si>
  <si>
    <t xml:space="preserve">The net revenues remaining after payout of prizes to players. (Credits Played less Credits Won)  Net win is </t>
  </si>
  <si>
    <t>commonly referred to as "Hold" or "Net Machine Income".</t>
  </si>
  <si>
    <t>Education Contribution:</t>
  </si>
  <si>
    <t>The portion of Net Win allocated to the State Education Fund for direct aid to education.</t>
  </si>
  <si>
    <t>Distribution of Net Win per Legislation</t>
  </si>
  <si>
    <t>Free Play</t>
  </si>
  <si>
    <t>Agent Commission:</t>
  </si>
  <si>
    <t>The portion of Net Win paid to the casino operator as compensation for operating the gaming facility. Most operating expenses</t>
  </si>
  <si>
    <t xml:space="preserve">The portion of Net Win used to reimburse gaming floor vendors (central system and game machine providers) and </t>
  </si>
  <si>
    <t>administer the Video Gaming Program (sometimes labeled "Lottery Administration").</t>
  </si>
  <si>
    <t>Agent</t>
  </si>
  <si>
    <t>Gaming Floor</t>
  </si>
  <si>
    <t>&amp; Admin</t>
  </si>
  <si>
    <t xml:space="preserve">of the gaming facility are paid from the agent commission (including the horse racing subsidies), with the exception of the </t>
  </si>
  <si>
    <t xml:space="preserve">gaming floor itself, which is provided by the other vendors and paid for by the Lottery. </t>
  </si>
  <si>
    <t>Gaming Floor &amp; Admin:</t>
  </si>
  <si>
    <t>The amount of promotional free play included in Credits Played that is subsidized by the State through a reduction to Net Win.</t>
  </si>
  <si>
    <t>Agent Commission</t>
  </si>
  <si>
    <t>Operator</t>
  </si>
  <si>
    <t>Purses</t>
  </si>
  <si>
    <t>Breeders</t>
  </si>
  <si>
    <t>The amount of onscreen credits wagered on a video gaming machine (VGM).  This amount includes Credits Played resulting</t>
  </si>
  <si>
    <t>from; (a) cash and vouchers inserted into a VGM, and (b) any Credits Won used to make a wager on a VGM.</t>
  </si>
  <si>
    <t>Free Play Allowance:</t>
  </si>
  <si>
    <t>Source:  New York State Gaming Commission</t>
  </si>
  <si>
    <t>The amount of onscreen credits won on a VGM (prize payout).  Also includes any progressive jackpot liability due to players.</t>
  </si>
  <si>
    <t xml:space="preserve">Pursuant to the new provisions, agent commission rates are inclusive of marketing and capital award funds. Agents shall dedicate </t>
  </si>
  <si>
    <r>
      <t>Effective April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, Chapter 59 of the Laws of 2019 repealed and replaced the existing marketing and capital award programs. </t>
    </r>
  </si>
  <si>
    <t>4% of net win to capital award projects.</t>
  </si>
  <si>
    <t>Fiscal Year 2022/2023</t>
  </si>
  <si>
    <t>1401 NY-300</t>
  </si>
  <si>
    <t>www.rwhudsonvalleyny.com</t>
  </si>
  <si>
    <t>Newburgh, NY 12550</t>
  </si>
  <si>
    <t>Resorts World Hudson Valley</t>
  </si>
  <si>
    <t>Fiscal Year 2023/2024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</si>
</sst>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_);[Red]\(&quot;$&quot;#,##0.0\)"/>
    <numFmt numFmtId="167" formatCode="[$-409]h:mm:ss\ AM/PM"/>
    <numFmt numFmtId="168" formatCode="0.00%;[Red]\(0.00%\)"/>
    <numFmt numFmtId="169" formatCode="m/d/yy;@"/>
    <numFmt numFmtId="170" formatCode="[Red]0.00%\)\(0.00%\)"/>
    <numFmt numFmtId="171" formatCode="0.00%_);[Red]\(0.00%\)"/>
    <numFmt numFmtId="172" formatCode="&quot;$&quot;#,##0.000_);[Red]\(&quot;$&quot;#,##0.000\)"/>
    <numFmt numFmtId="173" formatCode="&quot;$&quot;#,##0.0000_);[Red]\(&quot;$&quot;#,##0.0000\)"/>
    <numFmt numFmtId="174" formatCode="&quot;$&quot;#,##0.00"/>
    <numFmt numFmtId="175" formatCode="&quot;$&quot;#,##0.0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4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5" fontId="8" fillId="0" borderId="0" xfId="61" applyNumberFormat="1" applyFont="1" applyAlignment="1">
      <alignment horizontal="left"/>
      <protection/>
    </xf>
    <xf numFmtId="6" fontId="0" fillId="0" borderId="0" xfId="61" applyNumberFormat="1" applyFont="1">
      <alignment vertical="top"/>
      <protection/>
    </xf>
    <xf numFmtId="6" fontId="1" fillId="0" borderId="0" xfId="61" applyNumberFormat="1">
      <alignment vertical="top"/>
      <protection/>
    </xf>
    <xf numFmtId="38" fontId="0" fillId="0" borderId="0" xfId="61" applyNumberFormat="1" applyFont="1">
      <alignment vertical="top"/>
      <protection/>
    </xf>
    <xf numFmtId="0" fontId="1" fillId="0" borderId="0" xfId="61">
      <alignment vertical="top"/>
      <protection/>
    </xf>
    <xf numFmtId="165" fontId="0" fillId="0" borderId="0" xfId="61" applyNumberFormat="1" applyFont="1" applyAlignment="1">
      <alignment horizontal="left"/>
      <protection/>
    </xf>
    <xf numFmtId="6" fontId="0" fillId="0" borderId="0" xfId="61" applyNumberFormat="1" applyFont="1" applyAlignment="1">
      <alignment/>
      <protection/>
    </xf>
    <xf numFmtId="6" fontId="0" fillId="0" borderId="0" xfId="61" applyNumberFormat="1" applyFont="1" applyAlignment="1">
      <alignment wrapText="1"/>
      <protection/>
    </xf>
    <xf numFmtId="6" fontId="8" fillId="0" borderId="10" xfId="0" applyNumberFormat="1" applyFont="1" applyBorder="1" applyAlignment="1">
      <alignment/>
    </xf>
    <xf numFmtId="38" fontId="8" fillId="0" borderId="10" xfId="0" applyNumberFormat="1" applyFont="1" applyBorder="1" applyAlignment="1">
      <alignment/>
    </xf>
    <xf numFmtId="0" fontId="0" fillId="0" borderId="0" xfId="57" applyAlignment="1">
      <alignment/>
      <protection/>
    </xf>
    <xf numFmtId="6" fontId="0" fillId="0" borderId="0" xfId="57" applyNumberFormat="1" applyAlignment="1">
      <alignment/>
      <protection/>
    </xf>
    <xf numFmtId="38" fontId="0" fillId="0" borderId="0" xfId="57" applyNumberFormat="1" applyAlignment="1">
      <alignment/>
      <protection/>
    </xf>
    <xf numFmtId="165" fontId="0" fillId="0" borderId="0" xfId="57" applyNumberFormat="1" applyAlignment="1">
      <alignment horizontal="center"/>
      <protection/>
    </xf>
    <xf numFmtId="165" fontId="0" fillId="0" borderId="0" xfId="57" applyNumberFormat="1" applyAlignment="1">
      <alignment horizontal="left"/>
      <protection/>
    </xf>
    <xf numFmtId="10" fontId="10" fillId="0" borderId="0" xfId="57" applyNumberFormat="1" applyFont="1" applyAlignment="1">
      <alignment horizontal="center"/>
      <protection/>
    </xf>
    <xf numFmtId="10" fontId="10" fillId="0" borderId="0" xfId="57" applyNumberFormat="1" applyFont="1" applyAlignment="1">
      <alignment/>
      <protection/>
    </xf>
    <xf numFmtId="0" fontId="10" fillId="0" borderId="0" xfId="57" applyFont="1" applyAlignment="1">
      <alignment horizontal="center" vertical="top"/>
      <protection/>
    </xf>
    <xf numFmtId="6" fontId="13" fillId="0" borderId="11" xfId="57" applyNumberFormat="1" applyFont="1" applyBorder="1" applyAlignment="1">
      <alignment horizontal="center"/>
      <protection/>
    </xf>
    <xf numFmtId="6" fontId="4" fillId="0" borderId="0" xfId="57" applyNumberFormat="1" applyFont="1" applyAlignment="1">
      <alignment/>
      <protection/>
    </xf>
    <xf numFmtId="0" fontId="10" fillId="0" borderId="0" xfId="57" applyFont="1" applyAlignment="1">
      <alignment/>
      <protection/>
    </xf>
    <xf numFmtId="6" fontId="13" fillId="0" borderId="0" xfId="57" applyNumberFormat="1" applyFont="1" applyAlignment="1">
      <alignment horizontal="center"/>
      <protection/>
    </xf>
    <xf numFmtId="0" fontId="11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6" fontId="10" fillId="0" borderId="0" xfId="57" applyNumberFormat="1" applyFont="1" applyAlignment="1">
      <alignment/>
      <protection/>
    </xf>
    <xf numFmtId="38" fontId="10" fillId="0" borderId="0" xfId="57" applyNumberFormat="1" applyFont="1" applyAlignment="1">
      <alignment/>
      <protection/>
    </xf>
    <xf numFmtId="165" fontId="10" fillId="0" borderId="0" xfId="57" applyNumberFormat="1" applyFont="1" applyAlignment="1">
      <alignment horizontal="left"/>
      <protection/>
    </xf>
    <xf numFmtId="6" fontId="0" fillId="0" borderId="0" xfId="57" applyNumberFormat="1" applyFont="1" applyAlignment="1">
      <alignment/>
      <protection/>
    </xf>
    <xf numFmtId="38" fontId="0" fillId="0" borderId="0" xfId="57" applyNumberFormat="1" applyFont="1" applyAlignment="1">
      <alignment/>
      <protection/>
    </xf>
    <xf numFmtId="165" fontId="8" fillId="0" borderId="0" xfId="57" applyNumberFormat="1" applyFont="1" applyAlignment="1">
      <alignment horizontal="left"/>
      <protection/>
    </xf>
    <xf numFmtId="171" fontId="0" fillId="0" borderId="0" xfId="57" applyNumberFormat="1" applyAlignment="1">
      <alignment/>
      <protection/>
    </xf>
    <xf numFmtId="171" fontId="0" fillId="0" borderId="0" xfId="57" applyNumberFormat="1" applyBorder="1" applyAlignment="1">
      <alignment/>
      <protection/>
    </xf>
    <xf numFmtId="171" fontId="0" fillId="0" borderId="0" xfId="57" applyNumberFormat="1" applyAlignment="1">
      <alignment horizontal="center"/>
      <protection/>
    </xf>
    <xf numFmtId="6" fontId="0" fillId="0" borderId="0" xfId="57" applyNumberFormat="1" applyBorder="1" applyAlignment="1">
      <alignment/>
      <protection/>
    </xf>
    <xf numFmtId="6" fontId="8" fillId="0" borderId="10" xfId="57" applyNumberFormat="1" applyFont="1" applyBorder="1" applyAlignment="1">
      <alignment/>
      <protection/>
    </xf>
    <xf numFmtId="6" fontId="8" fillId="0" borderId="0" xfId="57" applyNumberFormat="1" applyFont="1" applyAlignment="1">
      <alignment/>
      <protection/>
    </xf>
    <xf numFmtId="165" fontId="8" fillId="0" borderId="0" xfId="57" applyNumberFormat="1" applyFont="1" applyAlignment="1">
      <alignment horizontal="center"/>
      <protection/>
    </xf>
    <xf numFmtId="8" fontId="0" fillId="0" borderId="0" xfId="57" applyNumberFormat="1" applyAlignment="1">
      <alignment/>
      <protection/>
    </xf>
    <xf numFmtId="0" fontId="9" fillId="0" borderId="0" xfId="57" applyFont="1" applyAlignment="1">
      <alignment horizontal="center"/>
      <protection/>
    </xf>
    <xf numFmtId="6" fontId="9" fillId="0" borderId="11" xfId="57" applyNumberFormat="1" applyFont="1" applyBorder="1" applyAlignment="1">
      <alignment horizontal="center"/>
      <protection/>
    </xf>
    <xf numFmtId="6" fontId="9" fillId="0" borderId="0" xfId="57" applyNumberFormat="1" applyFont="1" applyBorder="1" applyAlignment="1">
      <alignment horizontal="center"/>
      <protection/>
    </xf>
    <xf numFmtId="38" fontId="9" fillId="0" borderId="11" xfId="57" applyNumberFormat="1" applyFont="1" applyBorder="1" applyAlignment="1">
      <alignment horizontal="center"/>
      <protection/>
    </xf>
    <xf numFmtId="165" fontId="9" fillId="0" borderId="11" xfId="57" applyNumberFormat="1" applyFont="1" applyBorder="1" applyAlignment="1">
      <alignment horizontal="center"/>
      <protection/>
    </xf>
    <xf numFmtId="6" fontId="9" fillId="0" borderId="0" xfId="57" applyNumberFormat="1" applyFont="1" applyAlignment="1">
      <alignment horizontal="center"/>
      <protection/>
    </xf>
    <xf numFmtId="38" fontId="9" fillId="0" borderId="0" xfId="57" applyNumberFormat="1" applyFont="1" applyAlignment="1">
      <alignment horizontal="center"/>
      <protection/>
    </xf>
    <xf numFmtId="165" fontId="9" fillId="0" borderId="0" xfId="57" applyNumberFormat="1" applyFont="1" applyAlignment="1">
      <alignment horizontal="center"/>
      <protection/>
    </xf>
    <xf numFmtId="0" fontId="0" fillId="0" borderId="0" xfId="57" applyAlignment="1">
      <alignment horizontal="center"/>
      <protection/>
    </xf>
    <xf numFmtId="6" fontId="0" fillId="0" borderId="0" xfId="57" applyNumberFormat="1" applyAlignment="1">
      <alignment horizontal="center"/>
      <protection/>
    </xf>
    <xf numFmtId="38" fontId="0" fillId="0" borderId="0" xfId="57" applyNumberFormat="1" applyAlignment="1">
      <alignment horizontal="center"/>
      <protection/>
    </xf>
    <xf numFmtId="6" fontId="0" fillId="0" borderId="0" xfId="57" applyNumberForma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6" fontId="7" fillId="0" borderId="0" xfId="57" applyNumberFormat="1" applyFont="1" applyAlignment="1">
      <alignment horizontal="center"/>
      <protection/>
    </xf>
    <xf numFmtId="6" fontId="1" fillId="0" borderId="0" xfId="61" applyNumberFormat="1" applyFont="1">
      <alignment vertical="top"/>
      <protection/>
    </xf>
    <xf numFmtId="0" fontId="0" fillId="0" borderId="0" xfId="0" applyFont="1" applyAlignment="1">
      <alignment vertical="center"/>
    </xf>
    <xf numFmtId="165" fontId="0" fillId="0" borderId="0" xfId="57" applyNumberFormat="1" applyFont="1" applyAlignment="1">
      <alignment horizontal="left" vertical="center"/>
      <protection/>
    </xf>
    <xf numFmtId="6" fontId="13" fillId="0" borderId="0" xfId="57" applyNumberFormat="1" applyFont="1" applyBorder="1" applyAlignment="1">
      <alignment/>
      <protection/>
    </xf>
    <xf numFmtId="6" fontId="13" fillId="0" borderId="0" xfId="57" applyNumberFormat="1" applyFont="1" applyBorder="1" applyAlignment="1">
      <alignment horizontal="center"/>
      <protection/>
    </xf>
    <xf numFmtId="6" fontId="9" fillId="0" borderId="11" xfId="57" applyNumberFormat="1" applyFont="1" applyBorder="1" applyAlignment="1">
      <alignment horizontal="center"/>
      <protection/>
    </xf>
    <xf numFmtId="165" fontId="8" fillId="33" borderId="12" xfId="57" applyNumberFormat="1" applyFont="1" applyFill="1" applyBorder="1" applyAlignment="1">
      <alignment horizontal="center"/>
      <protection/>
    </xf>
    <xf numFmtId="165" fontId="8" fillId="33" borderId="13" xfId="57" applyNumberFormat="1" applyFont="1" applyFill="1" applyBorder="1" applyAlignment="1">
      <alignment horizontal="center"/>
      <protection/>
    </xf>
    <xf numFmtId="6" fontId="13" fillId="0" borderId="11" xfId="57" applyNumberFormat="1" applyFont="1" applyBorder="1" applyAlignment="1">
      <alignment horizontal="center"/>
      <protection/>
    </xf>
    <xf numFmtId="6" fontId="5" fillId="0" borderId="0" xfId="57" applyNumberFormat="1" applyFont="1" applyAlignment="1">
      <alignment horizontal="center"/>
      <protection/>
    </xf>
    <xf numFmtId="6" fontId="6" fillId="0" borderId="0" xfId="57" applyNumberFormat="1" applyFont="1" applyAlignment="1">
      <alignment horizontal="center"/>
      <protection/>
    </xf>
    <xf numFmtId="6" fontId="3" fillId="0" borderId="0" xfId="53" applyNumberFormat="1" applyAlignment="1" applyProtection="1">
      <alignment horizontal="center"/>
      <protection/>
    </xf>
    <xf numFmtId="6" fontId="12" fillId="0" borderId="0" xfId="53" applyNumberFormat="1" applyFont="1" applyAlignment="1" applyProtection="1">
      <alignment horizontal="center"/>
      <protection/>
    </xf>
    <xf numFmtId="0" fontId="7" fillId="0" borderId="0" xfId="57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I26" sqref="I26:K26"/>
    </sheetView>
  </sheetViews>
  <sheetFormatPr defaultColWidth="9.140625" defaultRowHeight="12.75"/>
  <cols>
    <col min="1" max="1" width="9.28125" style="14" customWidth="1"/>
    <col min="2" max="2" width="15.421875" style="12" bestFit="1" customWidth="1"/>
    <col min="3" max="3" width="13.140625" style="12" customWidth="1"/>
    <col min="4" max="4" width="15.421875" style="12" bestFit="1" customWidth="1"/>
    <col min="5" max="5" width="12.7109375" style="12" customWidth="1"/>
    <col min="6" max="6" width="10.28125" style="13" customWidth="1"/>
    <col min="7" max="7" width="10.28125" style="12" customWidth="1"/>
    <col min="8" max="8" width="2.28125" style="12" customWidth="1"/>
    <col min="9" max="9" width="14.00390625" style="12" customWidth="1"/>
    <col min="10" max="11" width="14.140625" style="12" customWidth="1"/>
    <col min="12" max="16384" width="9.140625" style="11" customWidth="1"/>
  </cols>
  <sheetData>
    <row r="1" spans="1:11" ht="18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47" customFormat="1" ht="15">
      <c r="A3" s="63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47" customFormat="1" ht="12.75">
      <c r="A4" s="64" t="s">
        <v>50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47" customFormat="1" ht="14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47" customFormat="1" ht="14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47" customFormat="1" ht="12.75">
      <c r="A7" s="14"/>
      <c r="B7" s="50"/>
      <c r="C7" s="50"/>
      <c r="D7" s="50"/>
      <c r="E7" s="48"/>
      <c r="F7" s="49"/>
      <c r="G7" s="48"/>
      <c r="H7" s="48"/>
      <c r="I7" s="48"/>
      <c r="J7" s="48"/>
      <c r="K7" s="48"/>
    </row>
    <row r="8" spans="1:11" s="51" customFormat="1" ht="14.25" customHeight="1">
      <c r="A8" s="59" t="s">
        <v>53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s="47" customFormat="1" ht="9" customHeight="1">
      <c r="A9" s="14"/>
      <c r="B9" s="50"/>
      <c r="C9" s="50"/>
      <c r="D9" s="50"/>
      <c r="E9" s="48"/>
      <c r="F9" s="49"/>
      <c r="G9" s="48"/>
      <c r="H9" s="48"/>
      <c r="I9" s="48"/>
      <c r="J9" s="48"/>
      <c r="K9" s="48"/>
    </row>
    <row r="10" spans="1:11" s="47" customFormat="1" ht="12.75">
      <c r="A10" s="14"/>
      <c r="B10" s="48"/>
      <c r="C10" s="48"/>
      <c r="D10" s="48"/>
      <c r="E10" s="48"/>
      <c r="F10" s="49"/>
      <c r="G10" s="48"/>
      <c r="H10" s="48"/>
      <c r="I10" s="58" t="s">
        <v>0</v>
      </c>
      <c r="J10" s="58"/>
      <c r="K10" s="58"/>
    </row>
    <row r="11" spans="1:11" s="47" customFormat="1" ht="7.5" customHeight="1">
      <c r="A11" s="14"/>
      <c r="B11" s="48"/>
      <c r="C11" s="48"/>
      <c r="D11" s="48"/>
      <c r="E11" s="48"/>
      <c r="F11" s="49"/>
      <c r="G11" s="48"/>
      <c r="H11" s="48"/>
      <c r="I11" s="48"/>
      <c r="J11" s="48"/>
      <c r="K11" s="48"/>
    </row>
    <row r="12" spans="1:11" s="39" customFormat="1" ht="12">
      <c r="A12" s="46"/>
      <c r="B12" s="44" t="s">
        <v>1</v>
      </c>
      <c r="C12" s="44" t="s">
        <v>24</v>
      </c>
      <c r="D12" s="44" t="s">
        <v>1</v>
      </c>
      <c r="E12" s="44"/>
      <c r="F12" s="45" t="s">
        <v>2</v>
      </c>
      <c r="G12" s="44" t="s">
        <v>3</v>
      </c>
      <c r="H12" s="44"/>
      <c r="I12" s="44" t="s">
        <v>4</v>
      </c>
      <c r="J12" s="44" t="s">
        <v>30</v>
      </c>
      <c r="K12" s="44" t="s">
        <v>29</v>
      </c>
    </row>
    <row r="13" spans="1:11" s="39" customFormat="1" ht="12">
      <c r="A13" s="43" t="s">
        <v>5</v>
      </c>
      <c r="B13" s="40" t="s">
        <v>6</v>
      </c>
      <c r="C13" s="40" t="s">
        <v>13</v>
      </c>
      <c r="D13" s="40" t="s">
        <v>7</v>
      </c>
      <c r="E13" s="40" t="s">
        <v>8</v>
      </c>
      <c r="F13" s="42" t="s">
        <v>9</v>
      </c>
      <c r="G13" s="40" t="s">
        <v>10</v>
      </c>
      <c r="H13" s="41"/>
      <c r="I13" s="40" t="s">
        <v>11</v>
      </c>
      <c r="J13" s="40" t="s">
        <v>31</v>
      </c>
      <c r="K13" s="40" t="s">
        <v>12</v>
      </c>
    </row>
    <row r="15" spans="1:11" ht="12.75">
      <c r="A15" s="14">
        <v>45017</v>
      </c>
      <c r="B15" s="12">
        <v>85689338.23000002</v>
      </c>
      <c r="C15" s="12">
        <v>343915.7300000001</v>
      </c>
      <c r="D15" s="12">
        <f aca="true" t="shared" si="0" ref="D15:D26">IF(ISBLANK(B15),"",B15-C15-E15)</f>
        <v>79356975.62000002</v>
      </c>
      <c r="E15" s="12">
        <v>5988446.879999998</v>
      </c>
      <c r="F15" s="13">
        <v>1197</v>
      </c>
      <c r="G15" s="12">
        <f>_xlfn.IFERROR((E15/F15/30)," ")</f>
        <v>166.76265329991642</v>
      </c>
      <c r="I15" s="12">
        <v>2455263.24</v>
      </c>
      <c r="J15" s="12">
        <v>598844.7200000001</v>
      </c>
      <c r="K15" s="12">
        <v>2934338.9800000004</v>
      </c>
    </row>
    <row r="16" spans="1:11" ht="12.75">
      <c r="A16" s="14">
        <v>45047</v>
      </c>
      <c r="B16" s="12">
        <v>84004932.43999998</v>
      </c>
      <c r="C16" s="12">
        <v>220425.66</v>
      </c>
      <c r="D16" s="12">
        <f t="shared" si="0"/>
        <v>77717386.86999999</v>
      </c>
      <c r="E16" s="12">
        <v>6067119.909999999</v>
      </c>
      <c r="F16" s="13">
        <v>1197</v>
      </c>
      <c r="G16" s="12">
        <f>_xlfn.IFERROR((E16/F16/31)," ")</f>
        <v>163.50337968577355</v>
      </c>
      <c r="I16" s="12">
        <v>2487519.1499999994</v>
      </c>
      <c r="J16" s="12">
        <v>606712.02</v>
      </c>
      <c r="K16" s="12">
        <v>2972888.72</v>
      </c>
    </row>
    <row r="17" spans="1:11" ht="12.75">
      <c r="A17" s="14">
        <v>45078</v>
      </c>
      <c r="B17" s="12">
        <v>83386676.63</v>
      </c>
      <c r="C17" s="12">
        <v>189623.11000000002</v>
      </c>
      <c r="D17" s="12">
        <f t="shared" si="0"/>
        <v>77347149.33999999</v>
      </c>
      <c r="E17" s="12">
        <v>5849904.180000001</v>
      </c>
      <c r="F17" s="13">
        <v>1203</v>
      </c>
      <c r="G17" s="12">
        <f aca="true" t="shared" si="1" ref="G17:G22">_xlfn.IFERROR((E17/F17/30)," ")</f>
        <v>162.09210806317543</v>
      </c>
      <c r="I17" s="12">
        <v>2398460.7200000007</v>
      </c>
      <c r="J17" s="12">
        <v>584990.4400000001</v>
      </c>
      <c r="K17" s="12">
        <v>2866453.060000001</v>
      </c>
    </row>
    <row r="18" spans="1:11" ht="12.75">
      <c r="A18" s="14">
        <v>45108</v>
      </c>
      <c r="B18" s="12">
        <v>86672561.68999998</v>
      </c>
      <c r="C18" s="12">
        <v>180518.17999999996</v>
      </c>
      <c r="D18" s="12">
        <f t="shared" si="0"/>
        <v>79927920.53999998</v>
      </c>
      <c r="E18" s="12">
        <v>6564122.97</v>
      </c>
      <c r="F18" s="13">
        <v>1209</v>
      </c>
      <c r="G18" s="12">
        <f>_xlfn.IFERROR((E18/F18/31)," ")</f>
        <v>175.14135836068198</v>
      </c>
      <c r="I18" s="12">
        <v>2691290.41</v>
      </c>
      <c r="J18" s="12">
        <v>656412.3300000001</v>
      </c>
      <c r="K18" s="12">
        <v>3216420.249999999</v>
      </c>
    </row>
    <row r="19" spans="1:11" ht="12.75">
      <c r="A19" s="14">
        <v>45139</v>
      </c>
      <c r="B19" s="12">
        <v>82551660.55</v>
      </c>
      <c r="C19" s="12">
        <v>174340.9</v>
      </c>
      <c r="D19" s="12">
        <f t="shared" si="0"/>
        <v>76323899.94999999</v>
      </c>
      <c r="E19" s="12">
        <v>6053419.699999998</v>
      </c>
      <c r="F19" s="13">
        <v>1209</v>
      </c>
      <c r="G19" s="12">
        <f>_xlfn.IFERROR((E19/F19/31)," ")</f>
        <v>161.51497371861572</v>
      </c>
      <c r="I19" s="12">
        <v>2481902.07</v>
      </c>
      <c r="J19" s="12">
        <v>605342</v>
      </c>
      <c r="K19" s="12">
        <v>2966175.6400000006</v>
      </c>
    </row>
    <row r="20" spans="1:11" ht="12.75">
      <c r="A20" s="14">
        <v>45170</v>
      </c>
      <c r="B20" s="12">
        <v>84710597.99</v>
      </c>
      <c r="C20" s="12">
        <v>353539.50000000006</v>
      </c>
      <c r="D20" s="12">
        <f t="shared" si="0"/>
        <v>78316602.92999999</v>
      </c>
      <c r="E20" s="12">
        <v>6040455.559999999</v>
      </c>
      <c r="F20" s="13">
        <v>1204</v>
      </c>
      <c r="G20" s="12">
        <f t="shared" si="1"/>
        <v>167.23298892580286</v>
      </c>
      <c r="I20" s="12">
        <v>2476586.7699999996</v>
      </c>
      <c r="J20" s="12">
        <v>604045.58</v>
      </c>
      <c r="K20" s="12">
        <v>2959823.230000001</v>
      </c>
    </row>
    <row r="21" spans="1:12" ht="12.75">
      <c r="A21" s="14">
        <v>45200</v>
      </c>
      <c r="B21" s="12">
        <v>84878800.6</v>
      </c>
      <c r="C21" s="12">
        <v>336418.33</v>
      </c>
      <c r="D21" s="12">
        <f t="shared" si="0"/>
        <v>78248527.46</v>
      </c>
      <c r="E21" s="12">
        <v>6293854.810000001</v>
      </c>
      <c r="F21" s="13">
        <v>1205</v>
      </c>
      <c r="G21" s="12">
        <f>_xlfn.IFERROR((E21/F21/31)," ")</f>
        <v>168.4876137063312</v>
      </c>
      <c r="I21" s="12">
        <v>2580480.45</v>
      </c>
      <c r="J21" s="12">
        <v>629385.4800000001</v>
      </c>
      <c r="K21" s="12">
        <v>3083988.8400000003</v>
      </c>
      <c r="L21" s="38"/>
    </row>
    <row r="22" spans="1:11" ht="12.75">
      <c r="A22" s="14">
        <v>45231</v>
      </c>
      <c r="B22" s="12">
        <v>83484922.80000001</v>
      </c>
      <c r="C22" s="12">
        <v>339252.5599999999</v>
      </c>
      <c r="D22" s="12">
        <f t="shared" si="0"/>
        <v>76997990.05000001</v>
      </c>
      <c r="E22" s="12">
        <v>6147680.19</v>
      </c>
      <c r="F22" s="13">
        <v>1209</v>
      </c>
      <c r="G22" s="12">
        <f t="shared" si="1"/>
        <v>169.4976617038875</v>
      </c>
      <c r="I22" s="12">
        <v>2520548.8600000003</v>
      </c>
      <c r="J22" s="12">
        <v>614768.0399999999</v>
      </c>
      <c r="K22" s="12">
        <v>3012363.2800000003</v>
      </c>
    </row>
    <row r="23" spans="1:11" ht="12.75">
      <c r="A23" s="14">
        <v>45261</v>
      </c>
      <c r="B23" s="12">
        <v>92707800.27</v>
      </c>
      <c r="C23" s="12">
        <v>385321.88999999996</v>
      </c>
      <c r="D23" s="12">
        <f t="shared" si="0"/>
        <v>85903886.94</v>
      </c>
      <c r="E23" s="12">
        <v>6418591.4399999995</v>
      </c>
      <c r="F23" s="13">
        <v>1211</v>
      </c>
      <c r="G23" s="12">
        <f>_xlfn.IFERROR((E23/F23/31)," ")</f>
        <v>170.9755051810021</v>
      </c>
      <c r="I23" s="12">
        <v>2631622.47</v>
      </c>
      <c r="J23" s="12">
        <v>641859.1800000002</v>
      </c>
      <c r="K23" s="12">
        <v>3145109.809999999</v>
      </c>
    </row>
    <row r="24" spans="1:11" ht="12.75">
      <c r="A24" s="14">
        <v>45292</v>
      </c>
      <c r="B24" s="12">
        <v>85402548.87000002</v>
      </c>
      <c r="C24" s="12">
        <v>347094.43000000005</v>
      </c>
      <c r="D24" s="12">
        <f t="shared" si="0"/>
        <v>78874184.28000002</v>
      </c>
      <c r="E24" s="12">
        <v>6181270.159999998</v>
      </c>
      <c r="F24" s="13">
        <v>1210</v>
      </c>
      <c r="G24" s="12">
        <f>_xlfn.IFERROR((E24/F24/31)," ")</f>
        <v>164.78992695281255</v>
      </c>
      <c r="I24" s="12">
        <v>2534320.77</v>
      </c>
      <c r="J24" s="12">
        <v>618127.04</v>
      </c>
      <c r="K24" s="12">
        <v>3028822.4</v>
      </c>
    </row>
    <row r="25" spans="1:11" ht="12.75">
      <c r="A25" s="14">
        <v>45323</v>
      </c>
      <c r="B25" s="12">
        <v>90957243.35</v>
      </c>
      <c r="C25" s="12">
        <v>480272.35</v>
      </c>
      <c r="D25" s="12">
        <f t="shared" si="0"/>
        <v>84110637.67</v>
      </c>
      <c r="E25" s="12">
        <v>6366333.33</v>
      </c>
      <c r="F25" s="13">
        <v>1210</v>
      </c>
      <c r="G25" s="12">
        <f>_xlfn.IFERROR((E25/F25/29)," ")</f>
        <v>181.42870703904248</v>
      </c>
      <c r="I25" s="12">
        <v>2610196.7</v>
      </c>
      <c r="J25" s="12">
        <v>636633.35</v>
      </c>
      <c r="K25" s="12">
        <v>3119503.3299999996</v>
      </c>
    </row>
    <row r="26" spans="1:11" ht="12.75">
      <c r="A26" s="14">
        <v>45352</v>
      </c>
      <c r="B26" s="12">
        <v>106220076.39000002</v>
      </c>
      <c r="C26" s="12">
        <v>506406.68000000005</v>
      </c>
      <c r="D26" s="12">
        <f t="shared" si="0"/>
        <v>97995200.48</v>
      </c>
      <c r="E26" s="12">
        <v>7718469.229999999</v>
      </c>
      <c r="F26" s="13">
        <v>1213</v>
      </c>
      <c r="G26" s="12">
        <f>_xlfn.IFERROR((E26/F26/31)," ")</f>
        <v>205.26205967608965</v>
      </c>
      <c r="I26" s="12">
        <v>3164572.4000000004</v>
      </c>
      <c r="J26" s="12">
        <v>771846.92</v>
      </c>
      <c r="K26" s="12">
        <v>3782049.9400000004</v>
      </c>
    </row>
    <row r="27" spans="1:11" ht="13.5" thickBot="1">
      <c r="A27" s="37" t="s">
        <v>14</v>
      </c>
      <c r="B27" s="35">
        <f>SUM(B15:B26)</f>
        <v>1050667159.8100001</v>
      </c>
      <c r="C27" s="35">
        <f>SUM(C15:C26)</f>
        <v>3857129.3200000008</v>
      </c>
      <c r="D27" s="35">
        <f>SUM(D15:D26)</f>
        <v>971120362.13</v>
      </c>
      <c r="E27" s="35">
        <f>SUM(E15:E26)</f>
        <v>75689668.36</v>
      </c>
      <c r="F27" s="10">
        <f>AVERAGE(F15:F26)</f>
        <v>1206.4166666666667</v>
      </c>
      <c r="G27" s="9">
        <f>AVERAGE(G15:G26)</f>
        <v>171.39074469276093</v>
      </c>
      <c r="H27" s="36"/>
      <c r="I27" s="35">
        <f>SUM(I15:I26)</f>
        <v>31032764.009999998</v>
      </c>
      <c r="J27" s="35">
        <f>SUM(J15:J26)</f>
        <v>7568967.100000001</v>
      </c>
      <c r="K27" s="35">
        <f>SUM(K15:K26)</f>
        <v>37087937.48</v>
      </c>
    </row>
    <row r="28" spans="2:11" ht="10.5" customHeight="1" thickTop="1">
      <c r="B28" s="34"/>
      <c r="C28" s="34"/>
      <c r="D28" s="34"/>
      <c r="E28" s="34"/>
      <c r="I28" s="34"/>
      <c r="J28" s="34"/>
      <c r="K28" s="34"/>
    </row>
    <row r="29" spans="1:11" s="31" customFormat="1" ht="12.75">
      <c r="A29" s="33"/>
      <c r="B29" s="32"/>
      <c r="C29" s="32">
        <f>_xlfn.IFERROR(C27/B27,"")</f>
        <v>0.0036711238987402195</v>
      </c>
      <c r="D29" s="32">
        <f>_xlfn.IFERROR(D27/B27,"")</f>
        <v>0.9242892509418633</v>
      </c>
      <c r="E29" s="32">
        <f>_xlfn.IFERROR(E27/B27,"")</f>
        <v>0.07203962515939637</v>
      </c>
      <c r="I29" s="32">
        <f>_xlfn.IFERROR(I27/$E$27,"")</f>
        <v>0.40999999976747153</v>
      </c>
      <c r="J29" s="32">
        <f>_xlfn.IFERROR(J27/$E$27,"")</f>
        <v>0.10000000348792651</v>
      </c>
      <c r="K29" s="32">
        <f>_xlfn.IFERROR(K27/$E$27,"")</f>
        <v>0.48999999978332576</v>
      </c>
    </row>
    <row r="31" spans="1:11" s="24" customFormat="1" ht="12.75">
      <c r="A31" s="59" t="s">
        <v>15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ht="12.75">
      <c r="A32" s="15"/>
    </row>
    <row r="33" spans="1:11" s="5" customFormat="1" ht="12.75" customHeight="1">
      <c r="A33" s="1" t="s">
        <v>16</v>
      </c>
      <c r="B33" s="2"/>
      <c r="C33" s="7" t="s">
        <v>40</v>
      </c>
      <c r="D33" s="8"/>
      <c r="E33" s="8"/>
      <c r="F33" s="8"/>
      <c r="G33" s="8"/>
      <c r="H33" s="8"/>
      <c r="I33" s="8"/>
      <c r="J33" s="8"/>
      <c r="K33" s="8"/>
    </row>
    <row r="34" spans="1:11" s="5" customFormat="1" ht="12.75" customHeight="1">
      <c r="A34" s="1"/>
      <c r="B34" s="2"/>
      <c r="C34" s="7" t="s">
        <v>41</v>
      </c>
      <c r="D34" s="8"/>
      <c r="E34" s="8"/>
      <c r="F34" s="8"/>
      <c r="G34" s="8"/>
      <c r="H34" s="8"/>
      <c r="I34" s="8"/>
      <c r="J34" s="8"/>
      <c r="K34" s="8"/>
    </row>
    <row r="35" spans="1:11" ht="6" customHeight="1">
      <c r="A35" s="30"/>
      <c r="B35" s="28"/>
      <c r="C35" s="28"/>
      <c r="F35" s="28"/>
      <c r="G35" s="28"/>
      <c r="H35" s="28"/>
      <c r="I35" s="28"/>
      <c r="J35" s="28"/>
      <c r="K35" s="28"/>
    </row>
    <row r="36" spans="1:11" ht="12.75">
      <c r="A36" s="30" t="s">
        <v>42</v>
      </c>
      <c r="B36" s="28"/>
      <c r="C36" s="28" t="s">
        <v>35</v>
      </c>
      <c r="F36" s="28"/>
      <c r="G36" s="28"/>
      <c r="H36" s="28"/>
      <c r="I36" s="28"/>
      <c r="J36" s="28"/>
      <c r="K36" s="28"/>
    </row>
    <row r="37" spans="1:11" ht="6" customHeight="1">
      <c r="A37" s="30"/>
      <c r="B37" s="28"/>
      <c r="C37" s="28"/>
      <c r="F37" s="28"/>
      <c r="G37" s="28"/>
      <c r="H37" s="28"/>
      <c r="I37" s="28"/>
      <c r="J37" s="28"/>
      <c r="K37" s="28"/>
    </row>
    <row r="38" spans="1:11" ht="12.75">
      <c r="A38" s="30" t="s">
        <v>17</v>
      </c>
      <c r="B38" s="28"/>
      <c r="C38" s="7" t="s">
        <v>44</v>
      </c>
      <c r="F38" s="28"/>
      <c r="G38" s="28"/>
      <c r="H38" s="28"/>
      <c r="I38" s="28"/>
      <c r="J38" s="28"/>
      <c r="K38" s="28"/>
    </row>
    <row r="39" spans="1:11" ht="6" customHeight="1">
      <c r="A39" s="30"/>
      <c r="B39" s="28"/>
      <c r="C39" s="28"/>
      <c r="F39" s="28"/>
      <c r="G39" s="28"/>
      <c r="H39" s="28"/>
      <c r="I39" s="28"/>
      <c r="J39" s="28"/>
      <c r="K39" s="28"/>
    </row>
    <row r="40" spans="1:11" ht="12.75">
      <c r="A40" s="30" t="s">
        <v>18</v>
      </c>
      <c r="B40" s="28"/>
      <c r="C40" s="28" t="s">
        <v>19</v>
      </c>
      <c r="F40" s="29"/>
      <c r="G40" s="28"/>
      <c r="H40" s="28"/>
      <c r="I40" s="28"/>
      <c r="J40" s="28"/>
      <c r="K40" s="28"/>
    </row>
    <row r="41" spans="1:11" ht="12.75">
      <c r="A41" s="30"/>
      <c r="B41" s="28"/>
      <c r="C41" s="28" t="s">
        <v>20</v>
      </c>
      <c r="F41" s="29"/>
      <c r="G41" s="28"/>
      <c r="H41" s="28"/>
      <c r="I41" s="28"/>
      <c r="J41" s="28"/>
      <c r="K41" s="28"/>
    </row>
    <row r="42" spans="1:11" ht="6" customHeight="1">
      <c r="A42" s="30"/>
      <c r="B42" s="28"/>
      <c r="C42" s="28"/>
      <c r="F42" s="29"/>
      <c r="G42" s="28"/>
      <c r="H42" s="28"/>
      <c r="I42" s="28"/>
      <c r="J42" s="28"/>
      <c r="K42" s="28"/>
    </row>
    <row r="43" spans="1:11" ht="12.75">
      <c r="A43" s="30" t="s">
        <v>21</v>
      </c>
      <c r="B43" s="28"/>
      <c r="C43" s="28" t="s">
        <v>22</v>
      </c>
      <c r="F43" s="29"/>
      <c r="G43" s="28"/>
      <c r="H43" s="28"/>
      <c r="I43" s="28"/>
      <c r="J43" s="28"/>
      <c r="K43" s="28"/>
    </row>
    <row r="44" spans="1:11" ht="6" customHeight="1">
      <c r="A44" s="30"/>
      <c r="B44" s="28"/>
      <c r="C44" s="28"/>
      <c r="D44" s="28"/>
      <c r="F44" s="29"/>
      <c r="G44" s="28"/>
      <c r="H44" s="28"/>
      <c r="I44" s="28"/>
      <c r="J44" s="28"/>
      <c r="K44" s="28"/>
    </row>
    <row r="45" spans="1:11" s="5" customFormat="1" ht="12.75">
      <c r="A45" s="1" t="s">
        <v>25</v>
      </c>
      <c r="B45" s="2"/>
      <c r="C45" s="2" t="s">
        <v>26</v>
      </c>
      <c r="D45" s="3"/>
      <c r="E45" s="4"/>
      <c r="F45" s="2"/>
      <c r="G45" s="2"/>
      <c r="H45" s="2"/>
      <c r="I45" s="2"/>
      <c r="J45" s="2"/>
      <c r="K45" s="2"/>
    </row>
    <row r="46" spans="1:11" s="5" customFormat="1" ht="12.75">
      <c r="A46" s="1"/>
      <c r="B46" s="2"/>
      <c r="C46" s="2" t="s">
        <v>32</v>
      </c>
      <c r="D46" s="3"/>
      <c r="E46" s="4"/>
      <c r="F46" s="2"/>
      <c r="G46" s="2"/>
      <c r="H46" s="2"/>
      <c r="I46" s="2"/>
      <c r="J46" s="2"/>
      <c r="K46" s="2"/>
    </row>
    <row r="47" spans="1:11" s="5" customFormat="1" ht="12.75">
      <c r="A47" s="1"/>
      <c r="B47" s="2"/>
      <c r="C47" s="2" t="s">
        <v>33</v>
      </c>
      <c r="D47" s="3"/>
      <c r="E47" s="4"/>
      <c r="F47" s="2"/>
      <c r="G47" s="2"/>
      <c r="H47" s="2"/>
      <c r="I47" s="2"/>
      <c r="J47" s="2"/>
      <c r="K47" s="2"/>
    </row>
    <row r="48" spans="1:11" s="5" customFormat="1" ht="3.75" customHeight="1">
      <c r="A48" s="1"/>
      <c r="B48" s="2"/>
      <c r="C48" s="2"/>
      <c r="D48" s="3"/>
      <c r="E48" s="4"/>
      <c r="F48" s="2"/>
      <c r="G48" s="2"/>
      <c r="H48" s="2"/>
      <c r="I48" s="2"/>
      <c r="J48" s="2"/>
      <c r="K48" s="2"/>
    </row>
    <row r="49" spans="1:11" s="5" customFormat="1" ht="12.75" customHeight="1">
      <c r="A49" s="1"/>
      <c r="B49" s="2"/>
      <c r="C49" s="54" t="s">
        <v>46</v>
      </c>
      <c r="D49" s="53"/>
      <c r="E49" s="4"/>
      <c r="F49" s="2"/>
      <c r="G49" s="2"/>
      <c r="H49" s="2"/>
      <c r="I49" s="2"/>
      <c r="J49" s="2"/>
      <c r="K49" s="2"/>
    </row>
    <row r="50" spans="1:11" s="5" customFormat="1" ht="12.75">
      <c r="A50" s="1"/>
      <c r="B50" s="2"/>
      <c r="C50" s="2" t="s">
        <v>45</v>
      </c>
      <c r="D50" s="53"/>
      <c r="E50" s="4"/>
      <c r="F50" s="2"/>
      <c r="G50" s="2"/>
      <c r="H50" s="2"/>
      <c r="I50" s="2"/>
      <c r="J50" s="2"/>
      <c r="K50" s="2"/>
    </row>
    <row r="51" spans="1:11" s="5" customFormat="1" ht="12.75">
      <c r="A51" s="1"/>
      <c r="B51" s="2"/>
      <c r="C51" s="2" t="s">
        <v>47</v>
      </c>
      <c r="D51" s="53"/>
      <c r="E51" s="4"/>
      <c r="F51" s="2"/>
      <c r="G51" s="2"/>
      <c r="H51" s="2"/>
      <c r="I51" s="2"/>
      <c r="J51" s="2"/>
      <c r="K51" s="2"/>
    </row>
    <row r="52" spans="1:11" ht="6" customHeight="1">
      <c r="A52" s="30"/>
      <c r="B52" s="28"/>
      <c r="C52" s="28"/>
      <c r="D52" s="28"/>
      <c r="F52" s="29"/>
      <c r="G52" s="28"/>
      <c r="H52" s="28"/>
      <c r="I52" s="28"/>
      <c r="J52" s="28"/>
      <c r="K52" s="28"/>
    </row>
    <row r="53" spans="1:11" s="5" customFormat="1" ht="12.75">
      <c r="A53" s="1" t="s">
        <v>34</v>
      </c>
      <c r="B53" s="2"/>
      <c r="C53" s="2" t="s">
        <v>27</v>
      </c>
      <c r="D53" s="3"/>
      <c r="E53" s="4"/>
      <c r="F53" s="2"/>
      <c r="G53" s="2"/>
      <c r="H53" s="2"/>
      <c r="I53" s="2"/>
      <c r="J53" s="2"/>
      <c r="K53" s="2"/>
    </row>
    <row r="54" spans="1:11" s="5" customFormat="1" ht="12.75">
      <c r="A54" s="6"/>
      <c r="B54" s="2"/>
      <c r="C54" s="2" t="s">
        <v>28</v>
      </c>
      <c r="D54" s="3"/>
      <c r="E54" s="4"/>
      <c r="F54" s="2"/>
      <c r="G54" s="2"/>
      <c r="H54" s="2"/>
      <c r="I54" s="2"/>
      <c r="J54" s="2"/>
      <c r="K54" s="2"/>
    </row>
    <row r="55" spans="1:11" ht="12.75">
      <c r="A55" s="27"/>
      <c r="B55" s="25"/>
      <c r="C55" s="25"/>
      <c r="D55" s="25"/>
      <c r="E55" s="25"/>
      <c r="F55" s="26"/>
      <c r="G55" s="25"/>
      <c r="H55" s="25"/>
      <c r="I55" s="25"/>
      <c r="J55" s="25"/>
      <c r="K55" s="25"/>
    </row>
    <row r="56" spans="1:11" s="24" customFormat="1" ht="12.75">
      <c r="A56" s="59" t="s">
        <v>23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ht="12.75">
      <c r="A57" s="15"/>
    </row>
    <row r="58" spans="1:10" ht="13.5">
      <c r="A58" s="23"/>
      <c r="B58" s="20"/>
      <c r="C58" s="22" t="s">
        <v>4</v>
      </c>
      <c r="D58" s="22" t="s">
        <v>30</v>
      </c>
      <c r="E58" s="61" t="s">
        <v>36</v>
      </c>
      <c r="F58" s="61"/>
      <c r="G58" s="61"/>
      <c r="H58" s="56"/>
      <c r="I58" s="56"/>
      <c r="J58" s="56"/>
    </row>
    <row r="59" spans="1:10" ht="12.75">
      <c r="A59" s="21"/>
      <c r="B59" s="20"/>
      <c r="C59" s="19" t="s">
        <v>11</v>
      </c>
      <c r="D59" s="19" t="s">
        <v>31</v>
      </c>
      <c r="E59" s="19" t="s">
        <v>37</v>
      </c>
      <c r="F59" s="19" t="s">
        <v>38</v>
      </c>
      <c r="G59" s="19" t="s">
        <v>39</v>
      </c>
      <c r="H59" s="56"/>
      <c r="I59" s="57"/>
      <c r="J59" s="57"/>
    </row>
    <row r="60" spans="1:10" ht="12.75">
      <c r="A60" s="15"/>
      <c r="B60" s="18"/>
      <c r="C60" s="16">
        <v>0.41</v>
      </c>
      <c r="D60" s="16">
        <v>0.1</v>
      </c>
      <c r="E60" s="16">
        <v>0.39</v>
      </c>
      <c r="F60" s="16">
        <v>0.0875</v>
      </c>
      <c r="G60" s="16">
        <v>0.0125</v>
      </c>
      <c r="H60" s="17"/>
      <c r="I60" s="16"/>
      <c r="J60" s="16"/>
    </row>
    <row r="61" spans="2:11" ht="12.75">
      <c r="B61" s="18"/>
      <c r="D61" s="16"/>
      <c r="E61" s="16"/>
      <c r="F61" s="16"/>
      <c r="G61" s="16"/>
      <c r="H61" s="17"/>
      <c r="I61" s="16"/>
      <c r="J61" s="16"/>
      <c r="K61" s="16"/>
    </row>
    <row r="62" ht="12.75">
      <c r="A62" s="15"/>
    </row>
    <row r="63" ht="13.5" customHeight="1">
      <c r="A63" s="55" t="s">
        <v>43</v>
      </c>
    </row>
  </sheetData>
  <sheetProtection/>
  <mergeCells count="10">
    <mergeCell ref="I10:K10"/>
    <mergeCell ref="A31:K31"/>
    <mergeCell ref="A56:K56"/>
    <mergeCell ref="E58:G58"/>
    <mergeCell ref="A1:K1"/>
    <mergeCell ref="A2:K2"/>
    <mergeCell ref="A3:K3"/>
    <mergeCell ref="A4:K4"/>
    <mergeCell ref="A5:K5"/>
    <mergeCell ref="A8:K8"/>
  </mergeCells>
  <hyperlinks>
    <hyperlink ref="A4" r:id="rId1" display="www.rwhudsonvalleyny.com"/>
  </hyperlinks>
  <printOptions/>
  <pageMargins left="0.25" right="0.25" top="0.75" bottom="0.5" header="0.5" footer="0.5"/>
  <pageSetup fitToHeight="1" fitToWidth="1" horizontalDpi="600" verticalDpi="600" orientation="portrait" scale="79" r:id="rId3"/>
  <ignoredErrors>
    <ignoredError sqref="G20:G22 G16:G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I26" sqref="I26:K26"/>
    </sheetView>
  </sheetViews>
  <sheetFormatPr defaultColWidth="9.140625" defaultRowHeight="12.75"/>
  <cols>
    <col min="1" max="1" width="9.28125" style="14" customWidth="1"/>
    <col min="2" max="2" width="15.421875" style="12" bestFit="1" customWidth="1"/>
    <col min="3" max="3" width="13.140625" style="12" customWidth="1"/>
    <col min="4" max="4" width="15.421875" style="12" bestFit="1" customWidth="1"/>
    <col min="5" max="5" width="12.7109375" style="12" customWidth="1"/>
    <col min="6" max="6" width="10.28125" style="13" customWidth="1"/>
    <col min="7" max="7" width="10.28125" style="12" customWidth="1"/>
    <col min="8" max="8" width="2.28125" style="12" customWidth="1"/>
    <col min="9" max="9" width="14.00390625" style="12" customWidth="1"/>
    <col min="10" max="11" width="14.140625" style="12" customWidth="1"/>
    <col min="12" max="16384" width="9.140625" style="11" customWidth="1"/>
  </cols>
  <sheetData>
    <row r="1" spans="1:11" ht="18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47" customFormat="1" ht="15">
      <c r="A3" s="63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47" customFormat="1" ht="12.75">
      <c r="A4" s="64" t="s">
        <v>50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47" customFormat="1" ht="14.2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47" customFormat="1" ht="14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47" customFormat="1" ht="12.75">
      <c r="A7" s="14"/>
      <c r="B7" s="50"/>
      <c r="C7" s="50"/>
      <c r="D7" s="50"/>
      <c r="E7" s="48"/>
      <c r="F7" s="49"/>
      <c r="G7" s="48"/>
      <c r="H7" s="48"/>
      <c r="I7" s="48"/>
      <c r="J7" s="48"/>
      <c r="K7" s="48"/>
    </row>
    <row r="8" spans="1:11" s="51" customFormat="1" ht="14.25" customHeight="1">
      <c r="A8" s="59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s="47" customFormat="1" ht="9" customHeight="1">
      <c r="A9" s="14"/>
      <c r="B9" s="50"/>
      <c r="C9" s="50"/>
      <c r="D9" s="50"/>
      <c r="E9" s="48"/>
      <c r="F9" s="49"/>
      <c r="G9" s="48"/>
      <c r="H9" s="48"/>
      <c r="I9" s="48"/>
      <c r="J9" s="48"/>
      <c r="K9" s="48"/>
    </row>
    <row r="10" spans="1:11" s="47" customFormat="1" ht="12.75">
      <c r="A10" s="14"/>
      <c r="B10" s="48"/>
      <c r="C10" s="48"/>
      <c r="D10" s="48"/>
      <c r="E10" s="48"/>
      <c r="F10" s="49"/>
      <c r="G10" s="48"/>
      <c r="H10" s="48"/>
      <c r="I10" s="58" t="s">
        <v>0</v>
      </c>
      <c r="J10" s="58"/>
      <c r="K10" s="58"/>
    </row>
    <row r="11" spans="1:11" s="47" customFormat="1" ht="7.5" customHeight="1">
      <c r="A11" s="14"/>
      <c r="B11" s="48"/>
      <c r="C11" s="48"/>
      <c r="D11" s="48"/>
      <c r="E11" s="48"/>
      <c r="F11" s="49"/>
      <c r="G11" s="48"/>
      <c r="H11" s="48"/>
      <c r="I11" s="48"/>
      <c r="J11" s="48"/>
      <c r="K11" s="48"/>
    </row>
    <row r="12" spans="1:11" s="39" customFormat="1" ht="12">
      <c r="A12" s="46"/>
      <c r="B12" s="44" t="s">
        <v>1</v>
      </c>
      <c r="C12" s="44" t="s">
        <v>24</v>
      </c>
      <c r="D12" s="44" t="s">
        <v>1</v>
      </c>
      <c r="E12" s="44"/>
      <c r="F12" s="45" t="s">
        <v>2</v>
      </c>
      <c r="G12" s="44" t="s">
        <v>3</v>
      </c>
      <c r="H12" s="44"/>
      <c r="I12" s="44" t="s">
        <v>4</v>
      </c>
      <c r="J12" s="44" t="s">
        <v>30</v>
      </c>
      <c r="K12" s="44" t="s">
        <v>29</v>
      </c>
    </row>
    <row r="13" spans="1:11" s="39" customFormat="1" ht="12">
      <c r="A13" s="43" t="s">
        <v>5</v>
      </c>
      <c r="B13" s="40" t="s">
        <v>6</v>
      </c>
      <c r="C13" s="40" t="s">
        <v>13</v>
      </c>
      <c r="D13" s="40" t="s">
        <v>7</v>
      </c>
      <c r="E13" s="40" t="s">
        <v>8</v>
      </c>
      <c r="F13" s="42" t="s">
        <v>9</v>
      </c>
      <c r="G13" s="40" t="s">
        <v>10</v>
      </c>
      <c r="H13" s="41"/>
      <c r="I13" s="40" t="s">
        <v>11</v>
      </c>
      <c r="J13" s="40" t="s">
        <v>31</v>
      </c>
      <c r="K13" s="40" t="s">
        <v>12</v>
      </c>
    </row>
    <row r="15" spans="1:7" ht="12.75">
      <c r="A15" s="14">
        <v>44652</v>
      </c>
      <c r="D15" s="12">
        <f aca="true" t="shared" si="0" ref="D15:D26">IF(ISBLANK(B15),"",B15-C15-E15)</f>
      </c>
      <c r="G15" s="12" t="str">
        <f>_xlfn.IFERROR((E15/F15/30)," ")</f>
        <v> </v>
      </c>
    </row>
    <row r="16" spans="1:7" ht="12.75">
      <c r="A16" s="14">
        <v>44682</v>
      </c>
      <c r="D16" s="12">
        <f t="shared" si="0"/>
      </c>
      <c r="G16" s="12" t="str">
        <f aca="true" t="shared" si="1" ref="G16:G22">_xlfn.IFERROR((E16/F16/30)," ")</f>
        <v> </v>
      </c>
    </row>
    <row r="17" spans="1:7" ht="12.75">
      <c r="A17" s="14">
        <v>44713</v>
      </c>
      <c r="D17" s="12">
        <f t="shared" si="0"/>
      </c>
      <c r="G17" s="12" t="str">
        <f t="shared" si="1"/>
        <v> </v>
      </c>
    </row>
    <row r="18" spans="1:7" ht="12.75">
      <c r="A18" s="14">
        <v>44743</v>
      </c>
      <c r="D18" s="12">
        <f t="shared" si="0"/>
      </c>
      <c r="G18" s="12" t="str">
        <f>_xlfn.IFERROR((E18/F18/31)," ")</f>
        <v> </v>
      </c>
    </row>
    <row r="19" spans="1:7" ht="12.75">
      <c r="A19" s="14">
        <v>44774</v>
      </c>
      <c r="D19" s="12">
        <f t="shared" si="0"/>
      </c>
      <c r="G19" s="12" t="str">
        <f>_xlfn.IFERROR((E19/F19/31)," ")</f>
        <v> </v>
      </c>
    </row>
    <row r="20" spans="1:7" ht="12.75">
      <c r="A20" s="14">
        <v>44805</v>
      </c>
      <c r="D20" s="12">
        <f t="shared" si="0"/>
      </c>
      <c r="G20" s="12" t="str">
        <f t="shared" si="1"/>
        <v> </v>
      </c>
    </row>
    <row r="21" spans="1:12" ht="12.75">
      <c r="A21" s="14">
        <v>44835</v>
      </c>
      <c r="D21" s="12">
        <f t="shared" si="0"/>
      </c>
      <c r="G21" s="12" t="str">
        <f>_xlfn.IFERROR((E21/F21/31)," ")</f>
        <v> </v>
      </c>
      <c r="L21" s="38"/>
    </row>
    <row r="22" spans="1:7" ht="12.75">
      <c r="A22" s="14">
        <v>44866</v>
      </c>
      <c r="D22" s="12">
        <f t="shared" si="0"/>
      </c>
      <c r="G22" s="12" t="str">
        <f t="shared" si="1"/>
        <v> </v>
      </c>
    </row>
    <row r="23" spans="1:11" ht="12.75">
      <c r="A23" s="14">
        <v>44896</v>
      </c>
      <c r="B23" s="12">
        <v>21980301.810000002</v>
      </c>
      <c r="C23" s="12">
        <v>18444.92</v>
      </c>
      <c r="D23" s="12">
        <f t="shared" si="0"/>
        <v>20238120.76</v>
      </c>
      <c r="E23" s="12">
        <v>1723736.1300000004</v>
      </c>
      <c r="F23" s="13">
        <v>1189</v>
      </c>
      <c r="G23" s="12">
        <f>_xlfn.IFERROR((E23/F23/4)," ")</f>
        <v>362.4340054667789</v>
      </c>
      <c r="I23" s="12">
        <v>706731.82</v>
      </c>
      <c r="J23" s="12">
        <v>172373.62</v>
      </c>
      <c r="K23" s="12">
        <v>844630.71</v>
      </c>
    </row>
    <row r="24" spans="1:11" ht="12.75">
      <c r="A24" s="14">
        <v>44927</v>
      </c>
      <c r="B24" s="12">
        <v>93659112.58999999</v>
      </c>
      <c r="C24" s="12">
        <v>206352.28</v>
      </c>
      <c r="D24" s="12">
        <f t="shared" si="0"/>
        <v>86669214.50999999</v>
      </c>
      <c r="E24" s="12">
        <v>6783545.799999999</v>
      </c>
      <c r="F24" s="13">
        <v>1189</v>
      </c>
      <c r="G24" s="12">
        <f>_xlfn.IFERROR((E24/F24/31)," ")</f>
        <v>184.04041889362162</v>
      </c>
      <c r="I24" s="12">
        <v>2781253.750000001</v>
      </c>
      <c r="J24" s="12">
        <v>678354.62</v>
      </c>
      <c r="K24" s="12">
        <v>3323937.4299999997</v>
      </c>
    </row>
    <row r="25" spans="1:11" ht="12.75">
      <c r="A25" s="14">
        <v>44958</v>
      </c>
      <c r="B25" s="12">
        <v>77486142.56</v>
      </c>
      <c r="C25" s="12">
        <v>157118.56000000003</v>
      </c>
      <c r="D25" s="12">
        <f t="shared" si="0"/>
        <v>71481569.6</v>
      </c>
      <c r="E25" s="12">
        <v>5847454.399999999</v>
      </c>
      <c r="F25" s="13">
        <v>1189</v>
      </c>
      <c r="G25" s="12">
        <f>_xlfn.IFERROR((E25/F25/28)," ")</f>
        <v>175.64142736993873</v>
      </c>
      <c r="I25" s="12">
        <v>2397456.29</v>
      </c>
      <c r="J25" s="12">
        <v>584745.47</v>
      </c>
      <c r="K25" s="12">
        <v>2865252.6700000004</v>
      </c>
    </row>
    <row r="26" spans="1:11" ht="12.75">
      <c r="A26" s="14">
        <v>44986</v>
      </c>
      <c r="B26" s="12">
        <v>88760389.47000001</v>
      </c>
      <c r="C26" s="12">
        <v>252365.65</v>
      </c>
      <c r="D26" s="12">
        <f t="shared" si="0"/>
        <v>82290892.4</v>
      </c>
      <c r="E26" s="12">
        <v>6217131.419999999</v>
      </c>
      <c r="F26" s="13">
        <v>1191</v>
      </c>
      <c r="G26" s="12">
        <f>_xlfn.IFERROR((E26/F26/31)," ")</f>
        <v>168.39011456894445</v>
      </c>
      <c r="I26" s="12">
        <v>2549023.880000001</v>
      </c>
      <c r="J26" s="12">
        <v>621713.17</v>
      </c>
      <c r="K26" s="12">
        <v>3046394.4000000004</v>
      </c>
    </row>
    <row r="27" spans="1:11" ht="13.5" thickBot="1">
      <c r="A27" s="37" t="s">
        <v>14</v>
      </c>
      <c r="B27" s="35">
        <f>SUM(B15:B26)</f>
        <v>281885946.43</v>
      </c>
      <c r="C27" s="35">
        <f>SUM(C15:C26)</f>
        <v>634281.41</v>
      </c>
      <c r="D27" s="35">
        <f>SUM(D15:D26)</f>
        <v>260679797.27</v>
      </c>
      <c r="E27" s="35">
        <f>SUM(E15:E26)</f>
        <v>20571867.749999996</v>
      </c>
      <c r="F27" s="10">
        <f>AVERAGE(F15:F26)</f>
        <v>1189.5</v>
      </c>
      <c r="G27" s="9">
        <f>AVERAGE(G15:G26)</f>
        <v>222.6264915748209</v>
      </c>
      <c r="H27" s="36"/>
      <c r="I27" s="35">
        <f>SUM(I15:I26)</f>
        <v>8434465.740000002</v>
      </c>
      <c r="J27" s="35">
        <f>SUM(J15:J26)</f>
        <v>2057186.88</v>
      </c>
      <c r="K27" s="35">
        <f>SUM(K15:K26)</f>
        <v>10080215.21</v>
      </c>
    </row>
    <row r="28" spans="2:11" ht="10.5" customHeight="1" thickTop="1">
      <c r="B28" s="34"/>
      <c r="C28" s="34"/>
      <c r="D28" s="34"/>
      <c r="E28" s="34"/>
      <c r="I28" s="34"/>
      <c r="J28" s="34"/>
      <c r="K28" s="34"/>
    </row>
    <row r="29" spans="1:11" s="31" customFormat="1" ht="12.75">
      <c r="A29" s="33"/>
      <c r="B29" s="32"/>
      <c r="C29" s="32">
        <f>_xlfn.IFERROR(C27/B27,"")</f>
        <v>0.002250134914609904</v>
      </c>
      <c r="D29" s="32">
        <f>_xlfn.IFERROR(D27/B27,"")</f>
        <v>0.9247704632722226</v>
      </c>
      <c r="E29" s="32">
        <f>_xlfn.IFERROR(E27/B27,"")</f>
        <v>0.07297940181316756</v>
      </c>
      <c r="I29" s="32">
        <f>_xlfn.IFERROR(I27/$E$27,"")</f>
        <v>0.4099999981771224</v>
      </c>
      <c r="J29" s="32">
        <f>_xlfn.IFERROR(J27/$E$27,"")</f>
        <v>0.10000000510405771</v>
      </c>
      <c r="K29" s="32">
        <f>_xlfn.IFERROR(K27/$E$27,"")</f>
        <v>0.49000000060762605</v>
      </c>
    </row>
    <row r="31" spans="1:11" s="24" customFormat="1" ht="12.75">
      <c r="A31" s="59" t="s">
        <v>15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ht="12.75">
      <c r="A32" s="15"/>
    </row>
    <row r="33" spans="1:11" s="5" customFormat="1" ht="12.75" customHeight="1">
      <c r="A33" s="1" t="s">
        <v>16</v>
      </c>
      <c r="B33" s="2"/>
      <c r="C33" s="7" t="s">
        <v>40</v>
      </c>
      <c r="D33" s="8"/>
      <c r="E33" s="8"/>
      <c r="F33" s="8"/>
      <c r="G33" s="8"/>
      <c r="H33" s="8"/>
      <c r="I33" s="8"/>
      <c r="J33" s="8"/>
      <c r="K33" s="8"/>
    </row>
    <row r="34" spans="1:11" s="5" customFormat="1" ht="12.75" customHeight="1">
      <c r="A34" s="1"/>
      <c r="B34" s="2"/>
      <c r="C34" s="7" t="s">
        <v>41</v>
      </c>
      <c r="D34" s="8"/>
      <c r="E34" s="8"/>
      <c r="F34" s="8"/>
      <c r="G34" s="8"/>
      <c r="H34" s="8"/>
      <c r="I34" s="8"/>
      <c r="J34" s="8"/>
      <c r="K34" s="8"/>
    </row>
    <row r="35" spans="1:11" ht="6" customHeight="1">
      <c r="A35" s="30"/>
      <c r="B35" s="28"/>
      <c r="C35" s="28"/>
      <c r="F35" s="28"/>
      <c r="G35" s="28"/>
      <c r="H35" s="28"/>
      <c r="I35" s="28"/>
      <c r="J35" s="28"/>
      <c r="K35" s="28"/>
    </row>
    <row r="36" spans="1:11" ht="12.75">
      <c r="A36" s="30" t="s">
        <v>42</v>
      </c>
      <c r="B36" s="28"/>
      <c r="C36" s="28" t="s">
        <v>35</v>
      </c>
      <c r="F36" s="28"/>
      <c r="G36" s="28"/>
      <c r="H36" s="28"/>
      <c r="I36" s="28"/>
      <c r="J36" s="28"/>
      <c r="K36" s="28"/>
    </row>
    <row r="37" spans="1:11" ht="6" customHeight="1">
      <c r="A37" s="30"/>
      <c r="B37" s="28"/>
      <c r="C37" s="28"/>
      <c r="F37" s="28"/>
      <c r="G37" s="28"/>
      <c r="H37" s="28"/>
      <c r="I37" s="28"/>
      <c r="J37" s="28"/>
      <c r="K37" s="28"/>
    </row>
    <row r="38" spans="1:11" ht="12.75">
      <c r="A38" s="30" t="s">
        <v>17</v>
      </c>
      <c r="B38" s="28"/>
      <c r="C38" s="7" t="s">
        <v>44</v>
      </c>
      <c r="F38" s="28"/>
      <c r="G38" s="28"/>
      <c r="H38" s="28"/>
      <c r="I38" s="28"/>
      <c r="J38" s="28"/>
      <c r="K38" s="28"/>
    </row>
    <row r="39" spans="1:11" ht="6" customHeight="1">
      <c r="A39" s="30"/>
      <c r="B39" s="28"/>
      <c r="C39" s="28"/>
      <c r="F39" s="28"/>
      <c r="G39" s="28"/>
      <c r="H39" s="28"/>
      <c r="I39" s="28"/>
      <c r="J39" s="28"/>
      <c r="K39" s="28"/>
    </row>
    <row r="40" spans="1:11" ht="12.75">
      <c r="A40" s="30" t="s">
        <v>18</v>
      </c>
      <c r="B40" s="28"/>
      <c r="C40" s="28" t="s">
        <v>19</v>
      </c>
      <c r="F40" s="29"/>
      <c r="G40" s="28"/>
      <c r="H40" s="28"/>
      <c r="I40" s="28"/>
      <c r="J40" s="28"/>
      <c r="K40" s="28"/>
    </row>
    <row r="41" spans="1:11" ht="12.75">
      <c r="A41" s="30"/>
      <c r="B41" s="28"/>
      <c r="C41" s="28" t="s">
        <v>20</v>
      </c>
      <c r="F41" s="29"/>
      <c r="G41" s="28"/>
      <c r="H41" s="28"/>
      <c r="I41" s="28"/>
      <c r="J41" s="28"/>
      <c r="K41" s="28"/>
    </row>
    <row r="42" spans="1:11" ht="6" customHeight="1">
      <c r="A42" s="30"/>
      <c r="B42" s="28"/>
      <c r="C42" s="28"/>
      <c r="F42" s="29"/>
      <c r="G42" s="28"/>
      <c r="H42" s="28"/>
      <c r="I42" s="28"/>
      <c r="J42" s="28"/>
      <c r="K42" s="28"/>
    </row>
    <row r="43" spans="1:11" ht="12.75">
      <c r="A43" s="30" t="s">
        <v>21</v>
      </c>
      <c r="B43" s="28"/>
      <c r="C43" s="28" t="s">
        <v>22</v>
      </c>
      <c r="F43" s="29"/>
      <c r="G43" s="28"/>
      <c r="H43" s="28"/>
      <c r="I43" s="28"/>
      <c r="J43" s="28"/>
      <c r="K43" s="28"/>
    </row>
    <row r="44" spans="1:11" ht="6" customHeight="1">
      <c r="A44" s="30"/>
      <c r="B44" s="28"/>
      <c r="C44" s="28"/>
      <c r="D44" s="28"/>
      <c r="F44" s="29"/>
      <c r="G44" s="28"/>
      <c r="H44" s="28"/>
      <c r="I44" s="28"/>
      <c r="J44" s="28"/>
      <c r="K44" s="28"/>
    </row>
    <row r="45" spans="1:11" s="5" customFormat="1" ht="12.75">
      <c r="A45" s="1" t="s">
        <v>25</v>
      </c>
      <c r="B45" s="2"/>
      <c r="C45" s="2" t="s">
        <v>26</v>
      </c>
      <c r="D45" s="3"/>
      <c r="E45" s="4"/>
      <c r="F45" s="2"/>
      <c r="G45" s="2"/>
      <c r="H45" s="2"/>
      <c r="I45" s="2"/>
      <c r="J45" s="2"/>
      <c r="K45" s="2"/>
    </row>
    <row r="46" spans="1:11" s="5" customFormat="1" ht="12.75">
      <c r="A46" s="1"/>
      <c r="B46" s="2"/>
      <c r="C46" s="2" t="s">
        <v>32</v>
      </c>
      <c r="D46" s="3"/>
      <c r="E46" s="4"/>
      <c r="F46" s="2"/>
      <c r="G46" s="2"/>
      <c r="H46" s="2"/>
      <c r="I46" s="2"/>
      <c r="J46" s="2"/>
      <c r="K46" s="2"/>
    </row>
    <row r="47" spans="1:11" s="5" customFormat="1" ht="12.75">
      <c r="A47" s="1"/>
      <c r="B47" s="2"/>
      <c r="C47" s="2" t="s">
        <v>33</v>
      </c>
      <c r="D47" s="3"/>
      <c r="E47" s="4"/>
      <c r="F47" s="2"/>
      <c r="G47" s="2"/>
      <c r="H47" s="2"/>
      <c r="I47" s="2"/>
      <c r="J47" s="2"/>
      <c r="K47" s="2"/>
    </row>
    <row r="48" spans="1:11" s="5" customFormat="1" ht="3.75" customHeight="1">
      <c r="A48" s="1"/>
      <c r="B48" s="2"/>
      <c r="C48" s="2"/>
      <c r="D48" s="3"/>
      <c r="E48" s="4"/>
      <c r="F48" s="2"/>
      <c r="G48" s="2"/>
      <c r="H48" s="2"/>
      <c r="I48" s="2"/>
      <c r="J48" s="2"/>
      <c r="K48" s="2"/>
    </row>
    <row r="49" spans="1:11" s="5" customFormat="1" ht="12.75" customHeight="1">
      <c r="A49" s="1"/>
      <c r="B49" s="2"/>
      <c r="C49" s="54" t="s">
        <v>46</v>
      </c>
      <c r="D49" s="53"/>
      <c r="E49" s="4"/>
      <c r="F49" s="2"/>
      <c r="G49" s="2"/>
      <c r="H49" s="2"/>
      <c r="I49" s="2"/>
      <c r="J49" s="2"/>
      <c r="K49" s="2"/>
    </row>
    <row r="50" spans="1:11" s="5" customFormat="1" ht="12.75">
      <c r="A50" s="1"/>
      <c r="B50" s="2"/>
      <c r="C50" s="2" t="s">
        <v>45</v>
      </c>
      <c r="D50" s="53"/>
      <c r="E50" s="4"/>
      <c r="F50" s="2"/>
      <c r="G50" s="2"/>
      <c r="H50" s="2"/>
      <c r="I50" s="2"/>
      <c r="J50" s="2"/>
      <c r="K50" s="2"/>
    </row>
    <row r="51" spans="1:11" s="5" customFormat="1" ht="12.75">
      <c r="A51" s="1"/>
      <c r="B51" s="2"/>
      <c r="C51" s="2" t="s">
        <v>47</v>
      </c>
      <c r="D51" s="53"/>
      <c r="E51" s="4"/>
      <c r="F51" s="2"/>
      <c r="G51" s="2"/>
      <c r="H51" s="2"/>
      <c r="I51" s="2"/>
      <c r="J51" s="2"/>
      <c r="K51" s="2"/>
    </row>
    <row r="52" spans="1:11" ht="6" customHeight="1">
      <c r="A52" s="30"/>
      <c r="B52" s="28"/>
      <c r="C52" s="28"/>
      <c r="D52" s="28"/>
      <c r="F52" s="29"/>
      <c r="G52" s="28"/>
      <c r="H52" s="28"/>
      <c r="I52" s="28"/>
      <c r="J52" s="28"/>
      <c r="K52" s="28"/>
    </row>
    <row r="53" spans="1:11" s="5" customFormat="1" ht="12.75">
      <c r="A53" s="1" t="s">
        <v>34</v>
      </c>
      <c r="B53" s="2"/>
      <c r="C53" s="2" t="s">
        <v>27</v>
      </c>
      <c r="D53" s="3"/>
      <c r="E53" s="4"/>
      <c r="F53" s="2"/>
      <c r="G53" s="2"/>
      <c r="H53" s="2"/>
      <c r="I53" s="2"/>
      <c r="J53" s="2"/>
      <c r="K53" s="2"/>
    </row>
    <row r="54" spans="1:11" s="5" customFormat="1" ht="12.75">
      <c r="A54" s="6"/>
      <c r="B54" s="2"/>
      <c r="C54" s="2" t="s">
        <v>28</v>
      </c>
      <c r="D54" s="3"/>
      <c r="E54" s="4"/>
      <c r="F54" s="2"/>
      <c r="G54" s="2"/>
      <c r="H54" s="2"/>
      <c r="I54" s="2"/>
      <c r="J54" s="2"/>
      <c r="K54" s="2"/>
    </row>
    <row r="55" spans="1:11" ht="12.75">
      <c r="A55" s="27"/>
      <c r="B55" s="25"/>
      <c r="C55" s="25"/>
      <c r="D55" s="25"/>
      <c r="E55" s="25"/>
      <c r="F55" s="26"/>
      <c r="G55" s="25"/>
      <c r="H55" s="25"/>
      <c r="I55" s="25"/>
      <c r="J55" s="25"/>
      <c r="K55" s="25"/>
    </row>
    <row r="56" spans="1:11" s="24" customFormat="1" ht="12.75">
      <c r="A56" s="59" t="s">
        <v>23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ht="12.75">
      <c r="A57" s="15"/>
    </row>
    <row r="58" spans="1:10" ht="13.5">
      <c r="A58" s="23"/>
      <c r="B58" s="20"/>
      <c r="C58" s="22" t="s">
        <v>4</v>
      </c>
      <c r="D58" s="22" t="s">
        <v>30</v>
      </c>
      <c r="E58" s="61" t="s">
        <v>36</v>
      </c>
      <c r="F58" s="61"/>
      <c r="G58" s="61"/>
      <c r="H58" s="56"/>
      <c r="I58" s="56"/>
      <c r="J58" s="56"/>
    </row>
    <row r="59" spans="1:10" ht="12.75">
      <c r="A59" s="21"/>
      <c r="B59" s="20"/>
      <c r="C59" s="19" t="s">
        <v>11</v>
      </c>
      <c r="D59" s="19" t="s">
        <v>31</v>
      </c>
      <c r="E59" s="19" t="s">
        <v>37</v>
      </c>
      <c r="F59" s="19" t="s">
        <v>38</v>
      </c>
      <c r="G59" s="19" t="s">
        <v>39</v>
      </c>
      <c r="H59" s="56"/>
      <c r="I59" s="57"/>
      <c r="J59" s="57"/>
    </row>
    <row r="60" spans="1:10" ht="12.75">
      <c r="A60" s="15"/>
      <c r="B60" s="18"/>
      <c r="C60" s="16">
        <v>0.41</v>
      </c>
      <c r="D60" s="16">
        <v>0.1</v>
      </c>
      <c r="E60" s="16">
        <v>0.39</v>
      </c>
      <c r="F60" s="16">
        <v>0.0875</v>
      </c>
      <c r="G60" s="16">
        <v>0.0125</v>
      </c>
      <c r="H60" s="17"/>
      <c r="I60" s="16"/>
      <c r="J60" s="16"/>
    </row>
    <row r="61" spans="2:11" ht="12.75">
      <c r="B61" s="18"/>
      <c r="D61" s="16"/>
      <c r="E61" s="16"/>
      <c r="F61" s="16"/>
      <c r="G61" s="16"/>
      <c r="H61" s="17"/>
      <c r="I61" s="16"/>
      <c r="J61" s="16"/>
      <c r="K61" s="16"/>
    </row>
    <row r="62" ht="12.75">
      <c r="A62" s="15"/>
    </row>
    <row r="63" ht="13.5" customHeight="1">
      <c r="A63" s="55" t="s">
        <v>43</v>
      </c>
    </row>
  </sheetData>
  <sheetProtection/>
  <mergeCells count="10">
    <mergeCell ref="E58:G58"/>
    <mergeCell ref="I10:K10"/>
    <mergeCell ref="A31:K31"/>
    <mergeCell ref="A56:K56"/>
    <mergeCell ref="A1:K1"/>
    <mergeCell ref="A2:K2"/>
    <mergeCell ref="A3:K3"/>
    <mergeCell ref="A4:K4"/>
    <mergeCell ref="A5:K5"/>
    <mergeCell ref="A8:K8"/>
  </mergeCells>
  <hyperlinks>
    <hyperlink ref="A4" r:id="rId1" display="www.rwhudsonvalleyny.com"/>
  </hyperlinks>
  <printOptions/>
  <pageMargins left="0.25" right="0.25" top="0.75" bottom="0.5" header="0.5" footer="0.5"/>
  <pageSetup fitToHeight="1" fitToWidth="1" horizontalDpi="600" verticalDpi="600" orientation="portrait" scale="79" r:id="rId3"/>
  <ignoredErrors>
    <ignoredError sqref="G20:G22 G24:G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Day, Zachary (GAMING)</cp:lastModifiedBy>
  <cp:lastPrinted>2024-01-08T18:11:42Z</cp:lastPrinted>
  <dcterms:created xsi:type="dcterms:W3CDTF">2007-10-10T21:03:54Z</dcterms:created>
  <dcterms:modified xsi:type="dcterms:W3CDTF">2024-04-08T19:35:24Z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